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00" activeTab="0"/>
  </bookViews>
  <sheets>
    <sheet name="Données clés 2019" sheetId="1" r:id="rId1"/>
  </sheets>
  <definedNames>
    <definedName name="_xlnm.Print_Titles" localSheetId="0">'Données clés 2019'!$A:$A,'Données clés 2019'!$1:$2</definedName>
    <definedName name="_xlnm.Print_Area" localSheetId="0">'Données clés 2019'!$A$1:$BM$18</definedName>
  </definedNames>
  <calcPr fullCalcOnLoad="1"/>
</workbook>
</file>

<file path=xl/sharedStrings.xml><?xml version="1.0" encoding="utf-8"?>
<sst xmlns="http://schemas.openxmlformats.org/spreadsheetml/2006/main" count="91" uniqueCount="90">
  <si>
    <t>Personnel (personne physique)</t>
  </si>
  <si>
    <t>Personnel (ETP)</t>
  </si>
  <si>
    <t>Crédits de fonctionnement gérés par le service</t>
  </si>
  <si>
    <t>Crédits de fonctionnement gérés par la collectivité</t>
  </si>
  <si>
    <t>Crédits d'investissement gérés par le service</t>
  </si>
  <si>
    <t>Crédits d'investissement gérés par la collectivité</t>
  </si>
  <si>
    <t>Accroissement annuel archives papier (ml)</t>
  </si>
  <si>
    <t>Accroissement annuel archives électroniques (Go)</t>
  </si>
  <si>
    <t>Accroissemment annuel archives privées (ml)</t>
  </si>
  <si>
    <t>Accroissement annuel archives privées (Go)</t>
  </si>
  <si>
    <t>Accroissement annuel archives privées (unités)</t>
  </si>
  <si>
    <t>Total des fonds conservés (ml)</t>
  </si>
  <si>
    <t>Achat d'archives privées dans l'année</t>
  </si>
  <si>
    <t>Accroissement de la bibliothèque (nb d'ouvrages)</t>
  </si>
  <si>
    <t>Fonds munis d'un instrument de recherche dans l'année (ml)</t>
  </si>
  <si>
    <t>Tableaux de gestion élaborés dans l'année</t>
  </si>
  <si>
    <t>Tableaux de gestion actualisés dans l'année</t>
  </si>
  <si>
    <t>Fonds dépourvus d'IR sur le total des fonds conservés (%)</t>
  </si>
  <si>
    <t>Fonds bien conditionnés (ml)</t>
  </si>
  <si>
    <t>Surface des magasins (m2)</t>
  </si>
  <si>
    <t>Surface des magasins aux normes (m2)</t>
  </si>
  <si>
    <t>Rapport magasins/ magasins aux normes (%)</t>
  </si>
  <si>
    <t>Surface totale du bâtiment</t>
  </si>
  <si>
    <t>Fonds microlfilmés dans l'année (ml)</t>
  </si>
  <si>
    <t>Rapport ml équipé/ml occupé (%)</t>
  </si>
  <si>
    <t>Volume des archives électroniques conservées (Go)</t>
  </si>
  <si>
    <t>Pages numérisées (accroissement annuel)</t>
  </si>
  <si>
    <t>Pages numérisées depuis le début des opérations de numérisation</t>
  </si>
  <si>
    <t>Images numérisées depuis le début des opérations de numérisation</t>
  </si>
  <si>
    <t>Images numérisées (accroissement annuel)</t>
  </si>
  <si>
    <t>Pages mises en ligne (total)</t>
  </si>
  <si>
    <t>Images mises en ligne (total)</t>
  </si>
  <si>
    <t>Pages disponibles en local (total)</t>
  </si>
  <si>
    <t>Images disponibles en local (total)</t>
  </si>
  <si>
    <t>dont chercheurs</t>
  </si>
  <si>
    <t>en %</t>
  </si>
  <si>
    <t>dont recherches individuelles administratives</t>
  </si>
  <si>
    <t>Pages et images vues sur les sites internet</t>
  </si>
  <si>
    <t>Nombre de connexions sur les sites internet</t>
  </si>
  <si>
    <t>dont visiteurs scolaires</t>
  </si>
  <si>
    <t xml:space="preserve">Expositions virtuelles sur les sites internet </t>
  </si>
  <si>
    <t>Bourgogne Franche Comté</t>
  </si>
  <si>
    <t>Bretagne</t>
  </si>
  <si>
    <t>Centre Val de Loire</t>
  </si>
  <si>
    <t>Grand Est</t>
  </si>
  <si>
    <t>Hauts de France</t>
  </si>
  <si>
    <t>Ile de France</t>
  </si>
  <si>
    <t>Normandie</t>
  </si>
  <si>
    <t>Nouvelle Aquitaine</t>
  </si>
  <si>
    <t>Provence Alpes Côte d'Azur</t>
  </si>
  <si>
    <t>Pays de la Loire</t>
  </si>
  <si>
    <t>Réunion</t>
  </si>
  <si>
    <t>Eliminations (ml)</t>
  </si>
  <si>
    <t>Occitanie</t>
  </si>
  <si>
    <t>TOTAL</t>
  </si>
  <si>
    <t>Moyenne</t>
  </si>
  <si>
    <t>Publics des activités culturelles (hors expositions)</t>
  </si>
  <si>
    <t>Fréquentation totale (séances de travail, expositions, activités culturelles, scolaires)</t>
  </si>
  <si>
    <t>Nombre d'instruments de recherche dans l'année</t>
  </si>
  <si>
    <t>Nombre de bordereaux de versement dans l'année</t>
  </si>
  <si>
    <t>Nombre de scolaires accueillis (hors expositions)</t>
  </si>
  <si>
    <t>Maximum</t>
  </si>
  <si>
    <t>Minimum</t>
  </si>
  <si>
    <t>Région</t>
  </si>
  <si>
    <t>Fonds dépourvus d'outils permettant de les identifier (ml)</t>
  </si>
  <si>
    <t>Nombre de séances de travail en salle de lecture</t>
  </si>
  <si>
    <t>Nombre de communications</t>
  </si>
  <si>
    <t>Nombre de recherches par correspondance</t>
  </si>
  <si>
    <t>Nombre de demandes de dérogations instruites</t>
  </si>
  <si>
    <t>Expositions auxquelles le service a participé</t>
  </si>
  <si>
    <t>Métrage linéaire (ml) nouvellement occupé</t>
  </si>
  <si>
    <t>Nombre de visiteurs uniques sur les sites internet</t>
  </si>
  <si>
    <t>Opérations internes de restauration (unités)</t>
  </si>
  <si>
    <t>Opérations externes de restauration (unités)</t>
  </si>
  <si>
    <t>Accroissement des fonds</t>
  </si>
  <si>
    <t>Instruments de recherche</t>
  </si>
  <si>
    <t>Conservation et restauration</t>
  </si>
  <si>
    <t>Occupation de l'espace</t>
  </si>
  <si>
    <t>Numérisation</t>
  </si>
  <si>
    <t>Mise en ligne</t>
  </si>
  <si>
    <t>Communication</t>
  </si>
  <si>
    <t>Consultation en ligne</t>
  </si>
  <si>
    <t>Effectif et budget</t>
  </si>
  <si>
    <t>Métrage linéaire équipé</t>
  </si>
  <si>
    <t>Métrage linéaire occupé</t>
  </si>
  <si>
    <t xml:space="preserve">Métrage linéaire disponible </t>
  </si>
  <si>
    <t>Nombre de lecteurs dans l'année</t>
  </si>
  <si>
    <t>Expositions</t>
  </si>
  <si>
    <t>Nombre de visiteurs des expositions</t>
  </si>
  <si>
    <t>Activités culturelles et éducatives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</si>
</sst>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44" fontId="0" fillId="0" borderId="10" xfId="46" applyFont="1" applyBorder="1" applyAlignment="1">
      <alignment horizontal="right"/>
    </xf>
    <xf numFmtId="9" fontId="0" fillId="0" borderId="10" xfId="5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44" fontId="0" fillId="0" borderId="0" xfId="46" applyFont="1" applyAlignment="1">
      <alignment horizontal="right"/>
    </xf>
    <xf numFmtId="9" fontId="0" fillId="0" borderId="0" xfId="50" applyFont="1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44" fontId="34" fillId="10" borderId="10" xfId="46" applyFont="1" applyFill="1" applyBorder="1" applyAlignment="1">
      <alignment horizontal="center" vertical="center" wrapText="1"/>
    </xf>
    <xf numFmtId="9" fontId="34" fillId="10" borderId="10" xfId="50" applyFont="1" applyFill="1" applyBorder="1" applyAlignment="1">
      <alignment horizontal="center" vertical="center" wrapText="1"/>
    </xf>
    <xf numFmtId="1" fontId="34" fillId="10" borderId="10" xfId="0" applyNumberFormat="1" applyFont="1" applyFill="1" applyBorder="1" applyAlignment="1">
      <alignment/>
    </xf>
    <xf numFmtId="1" fontId="0" fillId="10" borderId="1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44" fontId="0" fillId="10" borderId="10" xfId="46" applyFont="1" applyFill="1" applyBorder="1" applyAlignment="1">
      <alignment horizontal="right"/>
    </xf>
    <xf numFmtId="9" fontId="0" fillId="0" borderId="10" xfId="50" applyFont="1" applyBorder="1" applyAlignment="1">
      <alignment horizontal="right"/>
    </xf>
    <xf numFmtId="9" fontId="0" fillId="0" borderId="11" xfId="5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9" fontId="18" fillId="0" borderId="10" xfId="50" applyFont="1" applyBorder="1" applyAlignment="1">
      <alignment horizontal="right"/>
    </xf>
    <xf numFmtId="1" fontId="34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44" fontId="0" fillId="0" borderId="10" xfId="46" applyFont="1" applyBorder="1" applyAlignment="1">
      <alignment horizontal="right"/>
    </xf>
    <xf numFmtId="44" fontId="0" fillId="0" borderId="11" xfId="46" applyFont="1" applyBorder="1" applyAlignment="1">
      <alignment horizontal="right"/>
    </xf>
    <xf numFmtId="44" fontId="0" fillId="10" borderId="10" xfId="46" applyFont="1" applyFill="1" applyBorder="1" applyAlignment="1">
      <alignment horizontal="right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"/>
  <sheetViews>
    <sheetView tabSelected="1" zoomScalePageLayoutView="0" workbookViewId="0" topLeftCell="A1">
      <pane xSplit="1" ySplit="2" topLeftCell="B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N1" sqref="BN1"/>
    </sheetView>
  </sheetViews>
  <sheetFormatPr defaultColWidth="11.421875" defaultRowHeight="15"/>
  <cols>
    <col min="1" max="1" width="36.8515625" style="9" customWidth="1"/>
    <col min="2" max="3" width="11.421875" style="4" customWidth="1"/>
    <col min="4" max="4" width="15.8515625" style="6" customWidth="1"/>
    <col min="5" max="5" width="18.00390625" style="6" customWidth="1"/>
    <col min="6" max="7" width="16.28125" style="6" customWidth="1"/>
    <col min="8" max="8" width="14.421875" style="4" customWidth="1"/>
    <col min="9" max="9" width="11.421875" style="4" customWidth="1"/>
    <col min="10" max="10" width="15.00390625" style="4" customWidth="1"/>
    <col min="11" max="11" width="14.8515625" style="4" customWidth="1"/>
    <col min="12" max="12" width="17.00390625" style="4" customWidth="1"/>
    <col min="13" max="13" width="16.421875" style="4" customWidth="1"/>
    <col min="14" max="14" width="17.28125" style="4" customWidth="1"/>
    <col min="15" max="15" width="13.7109375" style="4" customWidth="1"/>
    <col min="16" max="16" width="11.421875" style="6" customWidth="1"/>
    <col min="17" max="18" width="14.421875" style="4" customWidth="1"/>
    <col min="19" max="19" width="11.421875" style="4" customWidth="1"/>
    <col min="20" max="20" width="14.7109375" style="4" customWidth="1"/>
    <col min="21" max="21" width="11.421875" style="4" customWidth="1"/>
    <col min="22" max="22" width="16.7109375" style="4" customWidth="1"/>
    <col min="23" max="23" width="15.421875" style="4" customWidth="1"/>
    <col min="24" max="24" width="11.421875" style="4" customWidth="1"/>
    <col min="25" max="25" width="11.421875" style="7" customWidth="1"/>
    <col min="26" max="26" width="14.140625" style="4" customWidth="1"/>
    <col min="27" max="28" width="11.421875" style="4" customWidth="1"/>
    <col min="29" max="29" width="14.00390625" style="7" customWidth="1"/>
    <col min="30" max="30" width="11.421875" style="4" customWidth="1"/>
    <col min="31" max="31" width="13.28125" style="4" customWidth="1"/>
    <col min="32" max="33" width="13.00390625" style="4" customWidth="1"/>
    <col min="34" max="35" width="11.421875" style="4" customWidth="1"/>
    <col min="36" max="36" width="11.421875" style="7" customWidth="1"/>
    <col min="37" max="37" width="11.421875" style="4" customWidth="1"/>
    <col min="38" max="38" width="14.8515625" style="4" customWidth="1"/>
    <col min="39" max="39" width="14.421875" style="4" customWidth="1"/>
    <col min="40" max="40" width="14.57421875" style="4" customWidth="1"/>
    <col min="41" max="41" width="14.00390625" style="4" customWidth="1"/>
    <col min="42" max="47" width="11.421875" style="4" customWidth="1"/>
    <col min="48" max="48" width="11.421875" style="7" customWidth="1"/>
    <col min="49" max="49" width="15.57421875" style="4" customWidth="1"/>
    <col min="50" max="50" width="11.421875" style="7" customWidth="1"/>
    <col min="51" max="51" width="11.421875" style="4" customWidth="1"/>
    <col min="52" max="52" width="16.7109375" style="4" customWidth="1"/>
    <col min="53" max="53" width="15.421875" style="4" customWidth="1"/>
    <col min="54" max="54" width="15.140625" style="4" customWidth="1"/>
    <col min="55" max="57" width="11.421875" style="4" customWidth="1"/>
    <col min="58" max="58" width="14.00390625" style="4" customWidth="1"/>
    <col min="59" max="60" width="11.421875" style="4" customWidth="1"/>
    <col min="61" max="61" width="13.8515625" style="4" customWidth="1"/>
    <col min="62" max="62" width="11.421875" style="4" customWidth="1"/>
    <col min="63" max="63" width="13.140625" style="4" customWidth="1"/>
    <col min="64" max="64" width="12.8515625" style="4" customWidth="1"/>
    <col min="65" max="65" width="13.57421875" style="4" customWidth="1"/>
    <col min="66" max="16384" width="11.421875" style="4" customWidth="1"/>
  </cols>
  <sheetData>
    <row r="1" spans="1:65" ht="46.5" customHeight="1">
      <c r="A1" s="28" t="s">
        <v>63</v>
      </c>
      <c r="B1" s="30" t="s">
        <v>82</v>
      </c>
      <c r="C1" s="30"/>
      <c r="D1" s="30"/>
      <c r="E1" s="30"/>
      <c r="F1" s="30"/>
      <c r="G1" s="30"/>
      <c r="H1" s="31" t="s">
        <v>74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1" t="s">
        <v>75</v>
      </c>
      <c r="V1" s="32"/>
      <c r="W1" s="32"/>
      <c r="X1" s="32"/>
      <c r="Y1" s="33"/>
      <c r="Z1" s="31" t="s">
        <v>76</v>
      </c>
      <c r="AA1" s="32"/>
      <c r="AB1" s="32"/>
      <c r="AC1" s="32"/>
      <c r="AD1" s="32"/>
      <c r="AE1" s="32"/>
      <c r="AF1" s="32"/>
      <c r="AG1" s="32"/>
      <c r="AH1" s="31" t="s">
        <v>77</v>
      </c>
      <c r="AI1" s="32"/>
      <c r="AJ1" s="32"/>
      <c r="AK1" s="33"/>
      <c r="AL1" s="31" t="s">
        <v>78</v>
      </c>
      <c r="AM1" s="32"/>
      <c r="AN1" s="32"/>
      <c r="AO1" s="33"/>
      <c r="AP1" s="31" t="s">
        <v>79</v>
      </c>
      <c r="AQ1" s="32"/>
      <c r="AR1" s="32"/>
      <c r="AS1" s="33"/>
      <c r="AT1" s="31" t="s">
        <v>80</v>
      </c>
      <c r="AU1" s="32"/>
      <c r="AV1" s="32"/>
      <c r="AW1" s="32"/>
      <c r="AX1" s="32"/>
      <c r="AY1" s="32"/>
      <c r="AZ1" s="32"/>
      <c r="BA1" s="32"/>
      <c r="BB1" s="33"/>
      <c r="BC1" s="31" t="s">
        <v>81</v>
      </c>
      <c r="BD1" s="32"/>
      <c r="BE1" s="33"/>
      <c r="BF1" s="31" t="s">
        <v>89</v>
      </c>
      <c r="BG1" s="32"/>
      <c r="BH1" s="32"/>
      <c r="BI1" s="32"/>
      <c r="BJ1" s="32"/>
      <c r="BK1" s="32"/>
      <c r="BL1" s="32"/>
      <c r="BM1" s="33"/>
    </row>
    <row r="2" spans="1:65" s="10" customFormat="1" ht="120">
      <c r="A2" s="29"/>
      <c r="B2" s="11" t="s">
        <v>0</v>
      </c>
      <c r="C2" s="11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1" t="s">
        <v>15</v>
      </c>
      <c r="I2" s="11" t="s">
        <v>16</v>
      </c>
      <c r="J2" s="11" t="s">
        <v>70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  <c r="P2" s="12" t="s">
        <v>12</v>
      </c>
      <c r="Q2" s="11" t="s">
        <v>13</v>
      </c>
      <c r="R2" s="11" t="s">
        <v>52</v>
      </c>
      <c r="S2" s="11" t="s">
        <v>11</v>
      </c>
      <c r="T2" s="11" t="s">
        <v>25</v>
      </c>
      <c r="U2" s="11" t="s">
        <v>14</v>
      </c>
      <c r="V2" s="11" t="s">
        <v>58</v>
      </c>
      <c r="W2" s="11" t="s">
        <v>59</v>
      </c>
      <c r="X2" s="11" t="s">
        <v>64</v>
      </c>
      <c r="Y2" s="13" t="s">
        <v>17</v>
      </c>
      <c r="Z2" s="11" t="s">
        <v>18</v>
      </c>
      <c r="AA2" s="11" t="s">
        <v>19</v>
      </c>
      <c r="AB2" s="11" t="s">
        <v>20</v>
      </c>
      <c r="AC2" s="13" t="s">
        <v>21</v>
      </c>
      <c r="AD2" s="11" t="s">
        <v>22</v>
      </c>
      <c r="AE2" s="11" t="s">
        <v>23</v>
      </c>
      <c r="AF2" s="11" t="s">
        <v>72</v>
      </c>
      <c r="AG2" s="11" t="s">
        <v>73</v>
      </c>
      <c r="AH2" s="11" t="s">
        <v>83</v>
      </c>
      <c r="AI2" s="11" t="s">
        <v>84</v>
      </c>
      <c r="AJ2" s="13" t="s">
        <v>24</v>
      </c>
      <c r="AK2" s="11" t="s">
        <v>85</v>
      </c>
      <c r="AL2" s="11" t="s">
        <v>26</v>
      </c>
      <c r="AM2" s="11" t="s">
        <v>27</v>
      </c>
      <c r="AN2" s="11" t="s">
        <v>29</v>
      </c>
      <c r="AO2" s="11" t="s">
        <v>28</v>
      </c>
      <c r="AP2" s="11" t="s">
        <v>30</v>
      </c>
      <c r="AQ2" s="11" t="s">
        <v>31</v>
      </c>
      <c r="AR2" s="11" t="s">
        <v>32</v>
      </c>
      <c r="AS2" s="11" t="s">
        <v>33</v>
      </c>
      <c r="AT2" s="11" t="s">
        <v>86</v>
      </c>
      <c r="AU2" s="11" t="s">
        <v>34</v>
      </c>
      <c r="AV2" s="13" t="s">
        <v>35</v>
      </c>
      <c r="AW2" s="11" t="s">
        <v>36</v>
      </c>
      <c r="AX2" s="13" t="s">
        <v>35</v>
      </c>
      <c r="AY2" s="11" t="s">
        <v>65</v>
      </c>
      <c r="AZ2" s="11" t="s">
        <v>66</v>
      </c>
      <c r="BA2" s="11" t="s">
        <v>67</v>
      </c>
      <c r="BB2" s="11" t="s">
        <v>68</v>
      </c>
      <c r="BC2" s="11" t="s">
        <v>37</v>
      </c>
      <c r="BD2" s="11" t="s">
        <v>38</v>
      </c>
      <c r="BE2" s="11" t="s">
        <v>71</v>
      </c>
      <c r="BF2" s="11" t="s">
        <v>87</v>
      </c>
      <c r="BG2" s="11" t="s">
        <v>88</v>
      </c>
      <c r="BH2" s="11" t="s">
        <v>39</v>
      </c>
      <c r="BI2" s="11" t="s">
        <v>69</v>
      </c>
      <c r="BJ2" s="11" t="s">
        <v>40</v>
      </c>
      <c r="BK2" s="11" t="s">
        <v>60</v>
      </c>
      <c r="BL2" s="11" t="s">
        <v>56</v>
      </c>
      <c r="BM2" s="11" t="s">
        <v>57</v>
      </c>
    </row>
    <row r="3" spans="1:65" ht="15">
      <c r="A3" s="8" t="s">
        <v>41</v>
      </c>
      <c r="B3" s="1">
        <v>5</v>
      </c>
      <c r="C3" s="1">
        <v>5</v>
      </c>
      <c r="D3" s="2">
        <v>0</v>
      </c>
      <c r="E3" s="2">
        <v>0</v>
      </c>
      <c r="F3" s="2">
        <v>0</v>
      </c>
      <c r="G3" s="2">
        <v>0</v>
      </c>
      <c r="H3" s="1">
        <v>0</v>
      </c>
      <c r="I3" s="1">
        <v>0</v>
      </c>
      <c r="J3" s="1">
        <v>-175.1</v>
      </c>
      <c r="K3" s="1">
        <v>181.99999999999997</v>
      </c>
      <c r="L3" s="1">
        <v>0</v>
      </c>
      <c r="M3" s="1">
        <v>0</v>
      </c>
      <c r="N3" s="1">
        <v>0</v>
      </c>
      <c r="O3" s="1">
        <v>0</v>
      </c>
      <c r="P3" s="2">
        <v>0</v>
      </c>
      <c r="Q3" s="1">
        <v>0</v>
      </c>
      <c r="R3" s="1">
        <v>357.1</v>
      </c>
      <c r="S3" s="1">
        <v>5321.4</v>
      </c>
      <c r="T3" s="1">
        <v>0</v>
      </c>
      <c r="U3" s="1">
        <v>182</v>
      </c>
      <c r="V3" s="1">
        <v>0</v>
      </c>
      <c r="W3" s="1">
        <v>26</v>
      </c>
      <c r="X3" s="1">
        <v>0</v>
      </c>
      <c r="Y3" s="3">
        <v>0</v>
      </c>
      <c r="Z3" s="1">
        <v>0</v>
      </c>
      <c r="AA3" s="1">
        <v>752.23</v>
      </c>
      <c r="AB3" s="1">
        <v>0</v>
      </c>
      <c r="AC3" s="3">
        <v>0</v>
      </c>
      <c r="AD3" s="1">
        <v>3259.73</v>
      </c>
      <c r="AE3" s="1">
        <v>0</v>
      </c>
      <c r="AF3" s="1">
        <v>0</v>
      </c>
      <c r="AG3" s="1">
        <v>0</v>
      </c>
      <c r="AH3" s="1">
        <v>6900.5</v>
      </c>
      <c r="AI3" s="1">
        <v>5321.4</v>
      </c>
      <c r="AJ3" s="3">
        <v>0.7711615100355046</v>
      </c>
      <c r="AK3" s="1">
        <v>1851.35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50</v>
      </c>
      <c r="AU3" s="1">
        <v>0</v>
      </c>
      <c r="AV3" s="3">
        <v>0</v>
      </c>
      <c r="AW3" s="1">
        <v>0</v>
      </c>
      <c r="AX3" s="3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</row>
    <row r="4" spans="1:65" ht="15">
      <c r="A4" s="8" t="s">
        <v>42</v>
      </c>
      <c r="B4" s="1">
        <v>2</v>
      </c>
      <c r="C4" s="1">
        <v>1.8</v>
      </c>
      <c r="D4" s="2">
        <v>0</v>
      </c>
      <c r="E4" s="2">
        <v>0</v>
      </c>
      <c r="F4" s="2">
        <v>0</v>
      </c>
      <c r="G4" s="2">
        <v>0</v>
      </c>
      <c r="H4" s="1">
        <v>0</v>
      </c>
      <c r="I4" s="1">
        <v>0</v>
      </c>
      <c r="J4" s="1">
        <v>1.37</v>
      </c>
      <c r="K4" s="1">
        <v>139.20999999999998</v>
      </c>
      <c r="L4" s="1">
        <v>0</v>
      </c>
      <c r="M4" s="1">
        <v>0.01</v>
      </c>
      <c r="N4" s="1">
        <v>0</v>
      </c>
      <c r="O4" s="1">
        <v>0</v>
      </c>
      <c r="P4" s="2">
        <v>0</v>
      </c>
      <c r="Q4" s="1">
        <v>0</v>
      </c>
      <c r="R4" s="1">
        <v>137.84</v>
      </c>
      <c r="S4" s="1">
        <v>6714.98</v>
      </c>
      <c r="T4" s="1">
        <v>0</v>
      </c>
      <c r="U4" s="1">
        <v>120.15</v>
      </c>
      <c r="V4" s="1">
        <v>0</v>
      </c>
      <c r="W4" s="1">
        <v>26</v>
      </c>
      <c r="X4" s="1">
        <v>0</v>
      </c>
      <c r="Y4" s="3">
        <v>0</v>
      </c>
      <c r="Z4" s="1">
        <v>0</v>
      </c>
      <c r="AA4" s="1">
        <v>716.97</v>
      </c>
      <c r="AB4" s="1">
        <v>0</v>
      </c>
      <c r="AC4" s="3">
        <v>0</v>
      </c>
      <c r="AD4" s="1">
        <v>821.13</v>
      </c>
      <c r="AE4" s="1">
        <v>0</v>
      </c>
      <c r="AF4" s="1">
        <v>0</v>
      </c>
      <c r="AG4" s="1">
        <v>0</v>
      </c>
      <c r="AH4" s="1">
        <v>7627.75</v>
      </c>
      <c r="AI4" s="1">
        <v>6714.98</v>
      </c>
      <c r="AJ4" s="3">
        <v>0.8803356166628429</v>
      </c>
      <c r="AK4" s="1">
        <v>912.7700000000004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58</v>
      </c>
      <c r="AU4" s="1">
        <v>3</v>
      </c>
      <c r="AV4" s="3">
        <v>0.05172413793103448</v>
      </c>
      <c r="AW4" s="1">
        <v>2</v>
      </c>
      <c r="AX4" s="3">
        <v>0.034482758620689655</v>
      </c>
      <c r="AY4" s="1">
        <v>57</v>
      </c>
      <c r="AZ4" s="1">
        <v>707</v>
      </c>
      <c r="BA4" s="1">
        <v>23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7</v>
      </c>
      <c r="BM4" s="1">
        <v>64</v>
      </c>
    </row>
    <row r="5" spans="1:65" ht="15">
      <c r="A5" s="8" t="s">
        <v>43</v>
      </c>
      <c r="B5" s="1">
        <v>1</v>
      </c>
      <c r="C5" s="1">
        <v>1</v>
      </c>
      <c r="D5" s="2">
        <v>73902.87</v>
      </c>
      <c r="E5" s="2">
        <v>0</v>
      </c>
      <c r="F5" s="2">
        <v>0</v>
      </c>
      <c r="G5" s="2">
        <v>0</v>
      </c>
      <c r="H5" s="1">
        <v>0</v>
      </c>
      <c r="I5" s="1">
        <v>0</v>
      </c>
      <c r="J5" s="1">
        <v>27.5</v>
      </c>
      <c r="K5" s="1">
        <v>198.6</v>
      </c>
      <c r="L5" s="1">
        <v>0</v>
      </c>
      <c r="M5" s="1">
        <v>5.7</v>
      </c>
      <c r="N5" s="1">
        <v>0</v>
      </c>
      <c r="O5" s="1">
        <v>0</v>
      </c>
      <c r="P5" s="2">
        <v>0</v>
      </c>
      <c r="Q5" s="1">
        <v>0</v>
      </c>
      <c r="R5" s="1">
        <v>3.1</v>
      </c>
      <c r="S5" s="1">
        <v>2994.5</v>
      </c>
      <c r="T5" s="1">
        <v>0</v>
      </c>
      <c r="U5" s="1">
        <v>0</v>
      </c>
      <c r="V5" s="1">
        <v>0</v>
      </c>
      <c r="W5" s="1">
        <v>0</v>
      </c>
      <c r="X5" s="1">
        <v>2705.35</v>
      </c>
      <c r="Y5" s="3">
        <v>0.9034396393387878</v>
      </c>
      <c r="Z5" s="1">
        <v>5444.5</v>
      </c>
      <c r="AA5" s="1">
        <v>0</v>
      </c>
      <c r="AB5" s="1">
        <v>0</v>
      </c>
      <c r="AC5" s="3">
        <v>0</v>
      </c>
      <c r="AD5" s="1">
        <v>0</v>
      </c>
      <c r="AE5" s="1">
        <v>0</v>
      </c>
      <c r="AF5" s="1">
        <v>0</v>
      </c>
      <c r="AG5" s="1">
        <v>0</v>
      </c>
      <c r="AH5" s="1">
        <v>3210</v>
      </c>
      <c r="AI5" s="1">
        <v>2994.5</v>
      </c>
      <c r="AJ5" s="3">
        <v>0.9328660436137072</v>
      </c>
      <c r="AK5" s="1">
        <v>215.5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24</v>
      </c>
      <c r="AU5" s="1">
        <v>0</v>
      </c>
      <c r="AV5" s="3">
        <v>0</v>
      </c>
      <c r="AW5" s="1">
        <v>0</v>
      </c>
      <c r="AX5" s="3">
        <v>0</v>
      </c>
      <c r="AY5" s="1">
        <v>0</v>
      </c>
      <c r="AZ5" s="1">
        <v>69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</row>
    <row r="6" spans="1:65" ht="15">
      <c r="A6" s="8" t="s">
        <v>44</v>
      </c>
      <c r="B6" s="1">
        <v>7</v>
      </c>
      <c r="C6" s="1">
        <v>6.4</v>
      </c>
      <c r="D6" s="2">
        <v>0</v>
      </c>
      <c r="E6" s="2">
        <v>0</v>
      </c>
      <c r="F6" s="2">
        <v>0</v>
      </c>
      <c r="G6" s="2">
        <v>0</v>
      </c>
      <c r="H6" s="1">
        <v>0</v>
      </c>
      <c r="I6" s="1">
        <v>0</v>
      </c>
      <c r="J6" s="1">
        <v>215.5000000000001</v>
      </c>
      <c r="K6" s="1">
        <v>446.85</v>
      </c>
      <c r="L6" s="1">
        <v>0</v>
      </c>
      <c r="M6" s="1">
        <v>0</v>
      </c>
      <c r="N6" s="1">
        <v>0</v>
      </c>
      <c r="O6" s="1">
        <v>0</v>
      </c>
      <c r="P6" s="2">
        <v>0</v>
      </c>
      <c r="Q6" s="1">
        <v>117</v>
      </c>
      <c r="R6" s="1">
        <v>237.31</v>
      </c>
      <c r="S6" s="1">
        <v>13919.449999999999</v>
      </c>
      <c r="T6" s="1">
        <v>119.08999999999999</v>
      </c>
      <c r="U6" s="1">
        <v>452.63</v>
      </c>
      <c r="V6" s="1">
        <v>0</v>
      </c>
      <c r="W6" s="1">
        <v>139</v>
      </c>
      <c r="X6" s="1">
        <v>0</v>
      </c>
      <c r="Y6" s="3">
        <v>0</v>
      </c>
      <c r="Z6" s="1">
        <v>13919</v>
      </c>
      <c r="AA6" s="1">
        <v>0</v>
      </c>
      <c r="AB6" s="1">
        <v>1524.56</v>
      </c>
      <c r="AC6" s="3">
        <v>0</v>
      </c>
      <c r="AD6" s="1">
        <v>3650.56</v>
      </c>
      <c r="AE6" s="1">
        <v>0</v>
      </c>
      <c r="AF6" s="1">
        <v>0</v>
      </c>
      <c r="AG6" s="1">
        <v>0</v>
      </c>
      <c r="AH6" s="1">
        <v>14849.929999999998</v>
      </c>
      <c r="AI6" s="1">
        <v>13919.449999999999</v>
      </c>
      <c r="AJ6" s="3">
        <v>0.9373411187796845</v>
      </c>
      <c r="AK6" s="1">
        <v>3066.03</v>
      </c>
      <c r="AL6" s="1">
        <v>0</v>
      </c>
      <c r="AM6" s="1">
        <v>0</v>
      </c>
      <c r="AN6" s="1">
        <v>122</v>
      </c>
      <c r="AO6" s="1">
        <v>122</v>
      </c>
      <c r="AP6" s="1">
        <v>0</v>
      </c>
      <c r="AQ6" s="1">
        <v>122</v>
      </c>
      <c r="AR6" s="1">
        <v>0</v>
      </c>
      <c r="AS6" s="1">
        <v>0</v>
      </c>
      <c r="AT6" s="1">
        <v>103</v>
      </c>
      <c r="AU6" s="1">
        <v>8</v>
      </c>
      <c r="AV6" s="3">
        <v>0.07766990291262135</v>
      </c>
      <c r="AW6" s="1">
        <v>0</v>
      </c>
      <c r="AX6" s="3">
        <v>0</v>
      </c>
      <c r="AY6" s="1">
        <v>21</v>
      </c>
      <c r="AZ6" s="1">
        <v>493</v>
      </c>
      <c r="BA6" s="1">
        <v>0</v>
      </c>
      <c r="BB6" s="1">
        <v>0</v>
      </c>
      <c r="BC6" s="1">
        <v>2725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21</v>
      </c>
    </row>
    <row r="7" spans="1:65" ht="15">
      <c r="A7" s="8" t="s">
        <v>45</v>
      </c>
      <c r="B7" s="1">
        <v>11</v>
      </c>
      <c r="C7" s="1">
        <v>10.8</v>
      </c>
      <c r="D7" s="2">
        <v>0</v>
      </c>
      <c r="E7" s="2">
        <v>0</v>
      </c>
      <c r="F7" s="2">
        <v>0</v>
      </c>
      <c r="G7" s="2">
        <v>0</v>
      </c>
      <c r="H7" s="1">
        <v>0</v>
      </c>
      <c r="I7" s="1">
        <v>0</v>
      </c>
      <c r="J7" s="1">
        <v>160.87</v>
      </c>
      <c r="K7" s="1">
        <v>556.6</v>
      </c>
      <c r="L7" s="1">
        <v>0</v>
      </c>
      <c r="M7" s="1">
        <v>0</v>
      </c>
      <c r="N7" s="1">
        <v>0</v>
      </c>
      <c r="O7" s="1">
        <v>0</v>
      </c>
      <c r="P7" s="2">
        <v>0</v>
      </c>
      <c r="Q7" s="1">
        <v>1599</v>
      </c>
      <c r="R7" s="1">
        <v>412.15</v>
      </c>
      <c r="S7" s="1">
        <v>20694.85</v>
      </c>
      <c r="T7" s="1">
        <v>666.05</v>
      </c>
      <c r="U7" s="1">
        <v>347.2</v>
      </c>
      <c r="V7" s="1">
        <v>129</v>
      </c>
      <c r="W7" s="1">
        <v>129</v>
      </c>
      <c r="X7" s="1">
        <v>2500</v>
      </c>
      <c r="Y7" s="3">
        <v>0.12080300171298658</v>
      </c>
      <c r="Z7" s="1">
        <v>19378</v>
      </c>
      <c r="AA7" s="1">
        <v>3990</v>
      </c>
      <c r="AB7" s="1">
        <v>1520</v>
      </c>
      <c r="AC7" s="3">
        <v>0.38095238095238093</v>
      </c>
      <c r="AD7" s="1">
        <v>4468.639999999999</v>
      </c>
      <c r="AE7" s="1">
        <v>0</v>
      </c>
      <c r="AF7" s="1">
        <v>0</v>
      </c>
      <c r="AG7" s="1">
        <v>0</v>
      </c>
      <c r="AH7" s="20">
        <v>18946.2</v>
      </c>
      <c r="AI7" s="20">
        <v>20694.85</v>
      </c>
      <c r="AJ7" s="21">
        <v>1</v>
      </c>
      <c r="AK7" s="1">
        <v>-1748.6500000000005</v>
      </c>
      <c r="AL7" s="1">
        <v>0</v>
      </c>
      <c r="AM7" s="1">
        <v>156714</v>
      </c>
      <c r="AN7" s="5">
        <v>869</v>
      </c>
      <c r="AO7" s="1">
        <v>6129</v>
      </c>
      <c r="AP7" s="1">
        <v>0</v>
      </c>
      <c r="AQ7" s="1">
        <v>6129</v>
      </c>
      <c r="AR7" s="1">
        <v>0</v>
      </c>
      <c r="AS7" s="1">
        <v>0</v>
      </c>
      <c r="AT7" s="1">
        <v>45</v>
      </c>
      <c r="AU7" s="1">
        <v>3</v>
      </c>
      <c r="AV7" s="3">
        <v>0.06666666666666667</v>
      </c>
      <c r="AW7" s="1">
        <v>2</v>
      </c>
      <c r="AX7" s="3">
        <v>0.044444444444444446</v>
      </c>
      <c r="AY7" s="1">
        <v>72</v>
      </c>
      <c r="AZ7" s="1">
        <v>466</v>
      </c>
      <c r="BA7" s="1">
        <v>22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30</v>
      </c>
      <c r="BM7" s="1">
        <v>102</v>
      </c>
    </row>
    <row r="8" spans="1:65" ht="15">
      <c r="A8" s="8" t="s">
        <v>46</v>
      </c>
      <c r="B8" s="1">
        <v>9</v>
      </c>
      <c r="C8" s="1">
        <v>9</v>
      </c>
      <c r="D8" s="2">
        <v>0</v>
      </c>
      <c r="E8" s="2">
        <v>68122.71</v>
      </c>
      <c r="F8" s="2">
        <v>0</v>
      </c>
      <c r="G8" s="2">
        <v>0</v>
      </c>
      <c r="H8" s="1">
        <v>0</v>
      </c>
      <c r="I8" s="1">
        <v>0</v>
      </c>
      <c r="J8" s="1">
        <v>470</v>
      </c>
      <c r="K8" s="1">
        <v>1060.76</v>
      </c>
      <c r="L8" s="1">
        <v>4001.79</v>
      </c>
      <c r="M8" s="1">
        <v>0</v>
      </c>
      <c r="N8" s="1">
        <v>0</v>
      </c>
      <c r="O8" s="1">
        <v>0</v>
      </c>
      <c r="P8" s="2">
        <v>0</v>
      </c>
      <c r="Q8" s="1">
        <v>0</v>
      </c>
      <c r="R8" s="1">
        <v>341</v>
      </c>
      <c r="S8" s="1">
        <v>13197</v>
      </c>
      <c r="T8" s="1">
        <v>210</v>
      </c>
      <c r="U8" s="1">
        <v>635.48</v>
      </c>
      <c r="V8" s="1">
        <v>1</v>
      </c>
      <c r="W8" s="1">
        <v>237</v>
      </c>
      <c r="X8" s="1">
        <v>168.25</v>
      </c>
      <c r="Y8" s="3">
        <v>0.012749109646131697</v>
      </c>
      <c r="Z8" s="1">
        <v>13197</v>
      </c>
      <c r="AA8" s="1">
        <v>1120</v>
      </c>
      <c r="AB8" s="1">
        <v>416</v>
      </c>
      <c r="AC8" s="3">
        <v>0.37142857142857144</v>
      </c>
      <c r="AD8" s="1">
        <v>1437</v>
      </c>
      <c r="AE8" s="1">
        <v>0</v>
      </c>
      <c r="AF8" s="1">
        <v>0</v>
      </c>
      <c r="AG8" s="1">
        <v>0</v>
      </c>
      <c r="AH8" s="1">
        <v>14219</v>
      </c>
      <c r="AI8" s="1">
        <v>13197</v>
      </c>
      <c r="AJ8" s="3">
        <v>0.9281243406709333</v>
      </c>
      <c r="AK8" s="1">
        <v>1022</v>
      </c>
      <c r="AL8" s="1">
        <v>97</v>
      </c>
      <c r="AM8" s="1">
        <v>97</v>
      </c>
      <c r="AN8" s="1">
        <v>0</v>
      </c>
      <c r="AO8" s="1">
        <v>3832</v>
      </c>
      <c r="AP8" s="1">
        <v>0</v>
      </c>
      <c r="AQ8" s="1">
        <v>0</v>
      </c>
      <c r="AR8" s="1">
        <v>97</v>
      </c>
      <c r="AS8" s="1">
        <v>3832</v>
      </c>
      <c r="AT8" s="1">
        <v>15</v>
      </c>
      <c r="AU8" s="1">
        <v>11</v>
      </c>
      <c r="AV8" s="3">
        <v>0.7333333333333333</v>
      </c>
      <c r="AW8" s="1">
        <v>0</v>
      </c>
      <c r="AX8" s="3">
        <v>0</v>
      </c>
      <c r="AY8" s="1">
        <v>12</v>
      </c>
      <c r="AZ8" s="1">
        <v>2494</v>
      </c>
      <c r="BA8" s="1">
        <v>12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12</v>
      </c>
    </row>
    <row r="9" spans="1:65" ht="15">
      <c r="A9" s="8" t="s">
        <v>47</v>
      </c>
      <c r="B9" s="1">
        <v>5</v>
      </c>
      <c r="C9" s="1">
        <v>5</v>
      </c>
      <c r="D9" s="2">
        <v>0</v>
      </c>
      <c r="E9" s="2">
        <v>0</v>
      </c>
      <c r="F9" s="2">
        <v>0</v>
      </c>
      <c r="G9" s="2">
        <v>0</v>
      </c>
      <c r="H9" s="1">
        <v>0</v>
      </c>
      <c r="I9" s="1">
        <v>0</v>
      </c>
      <c r="J9" s="1">
        <v>11870.05</v>
      </c>
      <c r="K9" s="1">
        <v>546.41</v>
      </c>
      <c r="L9" s="1">
        <v>0</v>
      </c>
      <c r="M9" s="1">
        <v>0</v>
      </c>
      <c r="N9" s="1">
        <v>0</v>
      </c>
      <c r="O9" s="1">
        <v>0</v>
      </c>
      <c r="P9" s="2">
        <v>0</v>
      </c>
      <c r="Q9" s="1">
        <v>0</v>
      </c>
      <c r="R9" s="1">
        <v>324.28</v>
      </c>
      <c r="S9" s="1">
        <v>11870.05</v>
      </c>
      <c r="T9" s="1">
        <v>289.2</v>
      </c>
      <c r="U9" s="1">
        <v>584.61</v>
      </c>
      <c r="V9" s="1">
        <v>0</v>
      </c>
      <c r="W9" s="1">
        <v>147</v>
      </c>
      <c r="X9" s="1">
        <v>0</v>
      </c>
      <c r="Y9" s="3">
        <v>0</v>
      </c>
      <c r="Z9" s="1">
        <v>0</v>
      </c>
      <c r="AA9" s="1">
        <v>1049</v>
      </c>
      <c r="AB9" s="1">
        <v>364</v>
      </c>
      <c r="AC9" s="3">
        <v>0.34699714013346045</v>
      </c>
      <c r="AD9" s="1">
        <v>1600</v>
      </c>
      <c r="AE9" s="1">
        <v>0</v>
      </c>
      <c r="AF9" s="1">
        <v>0</v>
      </c>
      <c r="AG9" s="1">
        <v>0</v>
      </c>
      <c r="AH9" s="1">
        <v>16228.1</v>
      </c>
      <c r="AI9" s="1">
        <v>11870.05</v>
      </c>
      <c r="AJ9" s="3">
        <v>0.7314503854425348</v>
      </c>
      <c r="AK9" s="1">
        <v>4358.050000000001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1338</v>
      </c>
      <c r="AU9" s="1">
        <v>4</v>
      </c>
      <c r="AV9" s="3">
        <v>0.0029895366218236174</v>
      </c>
      <c r="AW9" s="1">
        <v>0</v>
      </c>
      <c r="AX9" s="3">
        <v>0</v>
      </c>
      <c r="AY9" s="1">
        <v>1</v>
      </c>
      <c r="AZ9" s="1">
        <v>412</v>
      </c>
      <c r="BA9" s="1">
        <v>3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1</v>
      </c>
    </row>
    <row r="10" spans="1:65" ht="15">
      <c r="A10" s="8" t="s">
        <v>48</v>
      </c>
      <c r="B10" s="1">
        <v>11</v>
      </c>
      <c r="C10" s="1">
        <v>11</v>
      </c>
      <c r="D10" s="2">
        <v>112000</v>
      </c>
      <c r="E10" s="2">
        <v>0</v>
      </c>
      <c r="F10" s="2">
        <v>0</v>
      </c>
      <c r="G10" s="2">
        <v>0</v>
      </c>
      <c r="H10" s="1">
        <v>0</v>
      </c>
      <c r="I10" s="1">
        <v>0</v>
      </c>
      <c r="J10" s="1">
        <v>0</v>
      </c>
      <c r="K10" s="1">
        <v>483.58000000000015</v>
      </c>
      <c r="L10" s="1">
        <v>8.280000000000001</v>
      </c>
      <c r="M10" s="1">
        <v>0</v>
      </c>
      <c r="N10" s="1">
        <v>0</v>
      </c>
      <c r="O10" s="1">
        <v>0</v>
      </c>
      <c r="P10" s="2">
        <v>0</v>
      </c>
      <c r="Q10" s="1">
        <v>0</v>
      </c>
      <c r="R10" s="1">
        <v>351.93</v>
      </c>
      <c r="S10" s="1">
        <v>10092.59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3">
        <v>0</v>
      </c>
      <c r="Z10" s="1">
        <v>0</v>
      </c>
      <c r="AA10" s="1">
        <v>2338</v>
      </c>
      <c r="AB10" s="1">
        <v>0</v>
      </c>
      <c r="AC10" s="3">
        <v>0</v>
      </c>
      <c r="AD10" s="1">
        <v>2312.5</v>
      </c>
      <c r="AE10" s="1">
        <v>0</v>
      </c>
      <c r="AF10" s="1">
        <v>0</v>
      </c>
      <c r="AG10" s="1">
        <v>0</v>
      </c>
      <c r="AH10" s="1">
        <v>12635.18</v>
      </c>
      <c r="AI10" s="1">
        <v>10092.59</v>
      </c>
      <c r="AJ10" s="3">
        <v>0.7987689926063578</v>
      </c>
      <c r="AK10" s="1">
        <v>2688.6699999999996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3">
        <v>0</v>
      </c>
      <c r="AW10" s="1">
        <v>0</v>
      </c>
      <c r="AX10" s="3">
        <v>0</v>
      </c>
      <c r="AY10" s="1">
        <v>0</v>
      </c>
      <c r="AZ10" s="1">
        <v>110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</row>
    <row r="11" spans="1:65" ht="15">
      <c r="A11" s="8" t="s">
        <v>53</v>
      </c>
      <c r="B11" s="1">
        <v>3</v>
      </c>
      <c r="C11" s="1">
        <v>5</v>
      </c>
      <c r="D11" s="2">
        <v>17237</v>
      </c>
      <c r="E11" s="2">
        <v>0</v>
      </c>
      <c r="F11" s="2">
        <v>0</v>
      </c>
      <c r="G11" s="2">
        <v>0</v>
      </c>
      <c r="H11" s="1">
        <v>0</v>
      </c>
      <c r="I11" s="1">
        <v>0</v>
      </c>
      <c r="J11" s="1">
        <v>735.5</v>
      </c>
      <c r="K11" s="1">
        <v>725.95</v>
      </c>
      <c r="L11" s="1">
        <v>0</v>
      </c>
      <c r="M11" s="1">
        <v>20.3</v>
      </c>
      <c r="N11" s="1">
        <v>0</v>
      </c>
      <c r="O11" s="1">
        <v>199</v>
      </c>
      <c r="P11" s="2">
        <v>0</v>
      </c>
      <c r="Q11" s="1">
        <v>0</v>
      </c>
      <c r="R11" s="1">
        <v>0</v>
      </c>
      <c r="S11" s="1">
        <v>16494.47</v>
      </c>
      <c r="T11" s="1">
        <v>366</v>
      </c>
      <c r="U11" s="1">
        <v>730.85</v>
      </c>
      <c r="V11" s="1">
        <v>0</v>
      </c>
      <c r="W11" s="1">
        <v>129</v>
      </c>
      <c r="X11" s="1">
        <v>200</v>
      </c>
      <c r="Y11" s="3">
        <v>0.01</v>
      </c>
      <c r="Z11" s="1">
        <v>162545</v>
      </c>
      <c r="AA11" s="1">
        <v>2706.05</v>
      </c>
      <c r="AB11" s="1">
        <v>0</v>
      </c>
      <c r="AC11" s="3">
        <v>0</v>
      </c>
      <c r="AD11" s="1">
        <v>3043</v>
      </c>
      <c r="AE11" s="1">
        <v>0</v>
      </c>
      <c r="AF11" s="1">
        <v>0</v>
      </c>
      <c r="AG11" s="1">
        <v>0</v>
      </c>
      <c r="AH11" s="1">
        <v>26873.28</v>
      </c>
      <c r="AI11" s="1">
        <v>16494.47</v>
      </c>
      <c r="AJ11" s="3">
        <v>0.61</v>
      </c>
      <c r="AK11" s="1">
        <v>10378.81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98</v>
      </c>
      <c r="AU11" s="1">
        <v>2</v>
      </c>
      <c r="AV11" s="3">
        <v>0.02</v>
      </c>
      <c r="AW11" s="1">
        <v>0</v>
      </c>
      <c r="AX11" s="3">
        <v>0</v>
      </c>
      <c r="AY11" s="1">
        <v>10</v>
      </c>
      <c r="AZ11" s="1">
        <v>451</v>
      </c>
      <c r="BA11" s="1">
        <v>3</v>
      </c>
      <c r="BB11" s="1">
        <v>0</v>
      </c>
      <c r="BC11" s="1">
        <v>0</v>
      </c>
      <c r="BD11" s="1">
        <v>0</v>
      </c>
      <c r="BE11" s="1">
        <v>0</v>
      </c>
      <c r="BF11" s="1">
        <v>1</v>
      </c>
      <c r="BG11" s="1">
        <v>16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26</v>
      </c>
    </row>
    <row r="12" spans="1:65" ht="15">
      <c r="A12" s="8" t="s">
        <v>49</v>
      </c>
      <c r="B12" s="1">
        <v>9</v>
      </c>
      <c r="C12" s="1">
        <v>8.6</v>
      </c>
      <c r="D12" s="2">
        <v>0</v>
      </c>
      <c r="E12" s="2">
        <v>0</v>
      </c>
      <c r="F12" s="2">
        <v>0</v>
      </c>
      <c r="G12" s="2">
        <v>0</v>
      </c>
      <c r="H12" s="1">
        <v>0</v>
      </c>
      <c r="I12" s="1">
        <v>0</v>
      </c>
      <c r="J12" s="1">
        <v>160.77</v>
      </c>
      <c r="K12" s="1">
        <v>1.2</v>
      </c>
      <c r="L12" s="1">
        <v>0</v>
      </c>
      <c r="M12" s="1">
        <v>0</v>
      </c>
      <c r="N12" s="1">
        <v>0</v>
      </c>
      <c r="O12" s="1">
        <v>0</v>
      </c>
      <c r="P12" s="2">
        <v>0</v>
      </c>
      <c r="Q12" s="1">
        <v>0</v>
      </c>
      <c r="R12" s="1">
        <v>149.92</v>
      </c>
      <c r="S12" s="1">
        <v>15830.02</v>
      </c>
      <c r="T12" s="1">
        <v>304.51</v>
      </c>
      <c r="U12" s="1">
        <v>411.31</v>
      </c>
      <c r="V12" s="1">
        <v>0</v>
      </c>
      <c r="W12" s="1">
        <v>245</v>
      </c>
      <c r="X12" s="1">
        <v>414.02</v>
      </c>
      <c r="Y12" s="3">
        <v>0.02615410466948241</v>
      </c>
      <c r="Z12" s="1">
        <v>15385.62</v>
      </c>
      <c r="AA12" s="1">
        <v>2766</v>
      </c>
      <c r="AB12" s="1">
        <v>0</v>
      </c>
      <c r="AC12" s="3">
        <v>0</v>
      </c>
      <c r="AD12" s="1">
        <v>3500</v>
      </c>
      <c r="AE12" s="1">
        <v>0</v>
      </c>
      <c r="AF12" s="1">
        <v>0</v>
      </c>
      <c r="AG12" s="1">
        <v>0</v>
      </c>
      <c r="AH12" s="1">
        <v>18166.25</v>
      </c>
      <c r="AI12" s="1">
        <v>15830.02</v>
      </c>
      <c r="AJ12" s="3">
        <v>0.871397233881511</v>
      </c>
      <c r="AK12" s="1">
        <v>2336.2299999999996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122</v>
      </c>
      <c r="AU12" s="1">
        <v>21</v>
      </c>
      <c r="AV12" s="3">
        <v>0.1721311475409836</v>
      </c>
      <c r="AW12" s="1">
        <v>0</v>
      </c>
      <c r="AX12" s="3">
        <v>0</v>
      </c>
      <c r="AY12" s="1">
        <v>18.5</v>
      </c>
      <c r="AZ12" s="1">
        <v>1110</v>
      </c>
      <c r="BA12" s="1">
        <v>4</v>
      </c>
      <c r="BB12" s="1">
        <v>0</v>
      </c>
      <c r="BC12" s="1">
        <v>0</v>
      </c>
      <c r="BD12" s="1">
        <v>0</v>
      </c>
      <c r="BE12" s="1">
        <v>0</v>
      </c>
      <c r="BF12" s="1">
        <v>1</v>
      </c>
      <c r="BG12" s="1">
        <v>193</v>
      </c>
      <c r="BH12" s="1">
        <v>0</v>
      </c>
      <c r="BI12" s="1">
        <v>0</v>
      </c>
      <c r="BJ12" s="1">
        <v>0</v>
      </c>
      <c r="BK12" s="1">
        <v>11</v>
      </c>
      <c r="BL12" s="1">
        <v>0</v>
      </c>
      <c r="BM12" s="1">
        <v>223</v>
      </c>
    </row>
    <row r="13" spans="1:65" ht="15">
      <c r="A13" s="8" t="s">
        <v>50</v>
      </c>
      <c r="B13" s="1">
        <v>6</v>
      </c>
      <c r="C13" s="1">
        <v>4.2</v>
      </c>
      <c r="D13" s="2">
        <v>48833.93</v>
      </c>
      <c r="E13" s="2">
        <v>21306.54</v>
      </c>
      <c r="F13" s="2">
        <v>0</v>
      </c>
      <c r="G13" s="2">
        <v>0</v>
      </c>
      <c r="H13" s="1">
        <v>0</v>
      </c>
      <c r="I13" s="1">
        <v>3</v>
      </c>
      <c r="J13" s="1">
        <v>17.58</v>
      </c>
      <c r="K13" s="1">
        <v>255.14</v>
      </c>
      <c r="L13" s="1">
        <v>0</v>
      </c>
      <c r="M13" s="1">
        <v>0</v>
      </c>
      <c r="N13" s="1">
        <v>0</v>
      </c>
      <c r="O13" s="1">
        <v>0</v>
      </c>
      <c r="P13" s="2">
        <v>218.94</v>
      </c>
      <c r="Q13" s="1">
        <v>4</v>
      </c>
      <c r="R13" s="1">
        <v>0</v>
      </c>
      <c r="S13" s="1">
        <v>3166.36</v>
      </c>
      <c r="T13" s="1">
        <v>50.8</v>
      </c>
      <c r="U13" s="1">
        <v>255.14</v>
      </c>
      <c r="V13" s="1">
        <v>0</v>
      </c>
      <c r="W13" s="1">
        <v>0</v>
      </c>
      <c r="X13" s="1">
        <v>0</v>
      </c>
      <c r="Y13" s="3">
        <v>0</v>
      </c>
      <c r="Z13" s="1">
        <v>5697.74</v>
      </c>
      <c r="AA13" s="1">
        <v>526.26</v>
      </c>
      <c r="AB13" s="1">
        <v>0</v>
      </c>
      <c r="AC13" s="3">
        <v>0</v>
      </c>
      <c r="AD13" s="1">
        <v>954.0899999999999</v>
      </c>
      <c r="AE13" s="1">
        <v>0</v>
      </c>
      <c r="AF13" s="1">
        <v>0</v>
      </c>
      <c r="AG13" s="1">
        <v>81</v>
      </c>
      <c r="AH13" s="1">
        <v>4010.7200000000003</v>
      </c>
      <c r="AI13" s="1">
        <v>3166.36</v>
      </c>
      <c r="AJ13" s="3">
        <v>0.7894742091195596</v>
      </c>
      <c r="AK13" s="1">
        <v>844.3600000000001</v>
      </c>
      <c r="AL13" s="1">
        <v>0</v>
      </c>
      <c r="AM13" s="1">
        <v>0</v>
      </c>
      <c r="AN13" s="1">
        <v>0</v>
      </c>
      <c r="AO13" s="1">
        <v>538</v>
      </c>
      <c r="AP13" s="1">
        <v>0</v>
      </c>
      <c r="AQ13" s="1">
        <v>0</v>
      </c>
      <c r="AR13" s="1">
        <v>0</v>
      </c>
      <c r="AS13" s="1">
        <v>538</v>
      </c>
      <c r="AT13" s="1">
        <v>37</v>
      </c>
      <c r="AU13" s="1">
        <v>8</v>
      </c>
      <c r="AV13" s="3">
        <v>0.21621621621621623</v>
      </c>
      <c r="AW13" s="1">
        <v>0</v>
      </c>
      <c r="AX13" s="3">
        <v>0</v>
      </c>
      <c r="AY13" s="1">
        <v>21</v>
      </c>
      <c r="AZ13" s="1">
        <v>176</v>
      </c>
      <c r="BA13" s="1">
        <v>4</v>
      </c>
      <c r="BB13" s="1">
        <v>0</v>
      </c>
      <c r="BC13" s="1">
        <v>4426</v>
      </c>
      <c r="BD13" s="1">
        <v>0</v>
      </c>
      <c r="BE13" s="1">
        <v>3503</v>
      </c>
      <c r="BF13" s="1">
        <v>1</v>
      </c>
      <c r="BG13" s="1">
        <v>0</v>
      </c>
      <c r="BH13" s="1">
        <v>0</v>
      </c>
      <c r="BI13" s="1">
        <v>0</v>
      </c>
      <c r="BJ13" s="1">
        <v>0</v>
      </c>
      <c r="BK13" s="1">
        <v>36</v>
      </c>
      <c r="BL13" s="1">
        <v>30</v>
      </c>
      <c r="BM13" s="1">
        <v>87</v>
      </c>
    </row>
    <row r="14" spans="1:65" ht="15">
      <c r="A14" s="8" t="s">
        <v>51</v>
      </c>
      <c r="B14" s="1">
        <v>3</v>
      </c>
      <c r="C14" s="1">
        <v>3.2</v>
      </c>
      <c r="D14" s="2">
        <v>145176</v>
      </c>
      <c r="E14" s="2">
        <v>9261</v>
      </c>
      <c r="F14" s="2">
        <v>0</v>
      </c>
      <c r="G14" s="2">
        <v>0</v>
      </c>
      <c r="H14" s="1">
        <v>1</v>
      </c>
      <c r="I14" s="1">
        <v>0</v>
      </c>
      <c r="J14" s="1">
        <v>-3952</v>
      </c>
      <c r="K14" s="1">
        <v>349.75</v>
      </c>
      <c r="L14" s="1">
        <v>0</v>
      </c>
      <c r="M14" s="1">
        <v>0</v>
      </c>
      <c r="N14" s="1">
        <v>0</v>
      </c>
      <c r="O14" s="1">
        <v>0</v>
      </c>
      <c r="P14" s="2">
        <v>0</v>
      </c>
      <c r="Q14" s="1">
        <v>0</v>
      </c>
      <c r="R14" s="1">
        <v>229</v>
      </c>
      <c r="S14" s="1">
        <v>0</v>
      </c>
      <c r="T14" s="1">
        <v>0</v>
      </c>
      <c r="U14" s="1">
        <v>350</v>
      </c>
      <c r="V14" s="1">
        <v>0</v>
      </c>
      <c r="W14" s="1">
        <v>80</v>
      </c>
      <c r="X14" s="1">
        <v>0</v>
      </c>
      <c r="Y14" s="3">
        <v>0</v>
      </c>
      <c r="Z14" s="1">
        <v>0</v>
      </c>
      <c r="AA14" s="1">
        <v>249</v>
      </c>
      <c r="AB14" s="1">
        <v>0</v>
      </c>
      <c r="AC14" s="3">
        <v>0</v>
      </c>
      <c r="AD14" s="1">
        <v>524</v>
      </c>
      <c r="AE14" s="1">
        <v>0</v>
      </c>
      <c r="AF14" s="1">
        <v>0</v>
      </c>
      <c r="AG14" s="1">
        <v>0</v>
      </c>
      <c r="AH14" s="1">
        <v>5893</v>
      </c>
      <c r="AI14" s="1">
        <v>0</v>
      </c>
      <c r="AJ14" s="3">
        <v>0</v>
      </c>
      <c r="AK14" s="1">
        <v>5893</v>
      </c>
      <c r="AL14" s="1">
        <v>0</v>
      </c>
      <c r="AM14" s="1">
        <v>135703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3">
        <v>0</v>
      </c>
      <c r="AW14" s="1">
        <v>0</v>
      </c>
      <c r="AX14" s="3">
        <v>0</v>
      </c>
      <c r="AY14" s="1">
        <v>0</v>
      </c>
      <c r="AZ14" s="1">
        <v>128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</row>
    <row r="15" spans="1:65" s="16" customFormat="1" ht="15">
      <c r="A15" s="14" t="s">
        <v>54</v>
      </c>
      <c r="B15" s="15">
        <f>SUM(B3:B14)</f>
        <v>72</v>
      </c>
      <c r="C15" s="15">
        <f aca="true" t="shared" si="0" ref="C15:BL15">SUM(C3:C14)</f>
        <v>71</v>
      </c>
      <c r="D15" s="17">
        <f t="shared" si="0"/>
        <v>397149.8</v>
      </c>
      <c r="E15" s="17">
        <f t="shared" si="0"/>
        <v>98690.25</v>
      </c>
      <c r="F15" s="17">
        <f t="shared" si="0"/>
        <v>0</v>
      </c>
      <c r="G15" s="17">
        <f t="shared" si="0"/>
        <v>0</v>
      </c>
      <c r="H15" s="15">
        <f t="shared" si="0"/>
        <v>1</v>
      </c>
      <c r="I15" s="15">
        <f t="shared" si="0"/>
        <v>3</v>
      </c>
      <c r="J15" s="15">
        <f t="shared" si="0"/>
        <v>9532.039999999999</v>
      </c>
      <c r="K15" s="15">
        <f t="shared" si="0"/>
        <v>4946.05</v>
      </c>
      <c r="L15" s="15">
        <f t="shared" si="0"/>
        <v>4010.07</v>
      </c>
      <c r="M15" s="15">
        <f t="shared" si="0"/>
        <v>26.01</v>
      </c>
      <c r="N15" s="15">
        <f t="shared" si="0"/>
        <v>0</v>
      </c>
      <c r="O15" s="15">
        <f t="shared" si="0"/>
        <v>199</v>
      </c>
      <c r="P15" s="27">
        <f t="shared" si="0"/>
        <v>218.94</v>
      </c>
      <c r="Q15" s="15">
        <f t="shared" si="0"/>
        <v>1720</v>
      </c>
      <c r="R15" s="15">
        <f t="shared" si="0"/>
        <v>2543.63</v>
      </c>
      <c r="S15" s="15">
        <f t="shared" si="0"/>
        <v>120295.67</v>
      </c>
      <c r="T15" s="15">
        <f>SUM(T3:T14)</f>
        <v>2005.6499999999999</v>
      </c>
      <c r="U15" s="15">
        <f t="shared" si="0"/>
        <v>4069.37</v>
      </c>
      <c r="V15" s="15">
        <f t="shared" si="0"/>
        <v>130</v>
      </c>
      <c r="W15" s="15">
        <f t="shared" si="0"/>
        <v>1158</v>
      </c>
      <c r="X15" s="15">
        <f t="shared" si="0"/>
        <v>5987.620000000001</v>
      </c>
      <c r="Y15" s="15"/>
      <c r="Z15" s="15">
        <f t="shared" si="0"/>
        <v>235566.86</v>
      </c>
      <c r="AA15" s="15">
        <f t="shared" si="0"/>
        <v>16213.51</v>
      </c>
      <c r="AB15" s="15">
        <f t="shared" si="0"/>
        <v>3824.56</v>
      </c>
      <c r="AC15" s="15"/>
      <c r="AD15" s="15">
        <f t="shared" si="0"/>
        <v>25570.649999999998</v>
      </c>
      <c r="AE15" s="15">
        <f t="shared" si="0"/>
        <v>0</v>
      </c>
      <c r="AF15" s="15">
        <f t="shared" si="0"/>
        <v>0</v>
      </c>
      <c r="AG15" s="15">
        <f t="shared" si="0"/>
        <v>81</v>
      </c>
      <c r="AH15" s="15">
        <f t="shared" si="0"/>
        <v>149559.91</v>
      </c>
      <c r="AI15" s="15">
        <f t="shared" si="0"/>
        <v>120295.67</v>
      </c>
      <c r="AJ15" s="15"/>
      <c r="AK15" s="15">
        <f t="shared" si="0"/>
        <v>31818.12</v>
      </c>
      <c r="AL15" s="15">
        <f t="shared" si="0"/>
        <v>97</v>
      </c>
      <c r="AM15" s="15">
        <f t="shared" si="0"/>
        <v>292514</v>
      </c>
      <c r="AN15" s="15">
        <f t="shared" si="0"/>
        <v>991</v>
      </c>
      <c r="AO15" s="15">
        <f t="shared" si="0"/>
        <v>10621</v>
      </c>
      <c r="AP15" s="15">
        <f t="shared" si="0"/>
        <v>0</v>
      </c>
      <c r="AQ15" s="15">
        <f t="shared" si="0"/>
        <v>6251</v>
      </c>
      <c r="AR15" s="15">
        <f t="shared" si="0"/>
        <v>97</v>
      </c>
      <c r="AS15" s="15">
        <f t="shared" si="0"/>
        <v>4370</v>
      </c>
      <c r="AT15" s="15">
        <f t="shared" si="0"/>
        <v>1890</v>
      </c>
      <c r="AU15" s="15">
        <f t="shared" si="0"/>
        <v>60</v>
      </c>
      <c r="AV15" s="15"/>
      <c r="AW15" s="15">
        <f t="shared" si="0"/>
        <v>4</v>
      </c>
      <c r="AX15" s="15"/>
      <c r="AY15" s="15">
        <f t="shared" si="0"/>
        <v>212.5</v>
      </c>
      <c r="AZ15" s="15">
        <f t="shared" si="0"/>
        <v>6616</v>
      </c>
      <c r="BA15" s="15">
        <f t="shared" si="0"/>
        <v>71</v>
      </c>
      <c r="BB15" s="15">
        <f t="shared" si="0"/>
        <v>0</v>
      </c>
      <c r="BC15" s="15">
        <f t="shared" si="0"/>
        <v>7151</v>
      </c>
      <c r="BD15" s="15">
        <f t="shared" si="0"/>
        <v>0</v>
      </c>
      <c r="BE15" s="15">
        <f t="shared" si="0"/>
        <v>3503</v>
      </c>
      <c r="BF15" s="15">
        <f t="shared" si="0"/>
        <v>3</v>
      </c>
      <c r="BG15" s="15">
        <f t="shared" si="0"/>
        <v>209</v>
      </c>
      <c r="BH15" s="15">
        <f t="shared" si="0"/>
        <v>0</v>
      </c>
      <c r="BI15" s="15">
        <f t="shared" si="0"/>
        <v>0</v>
      </c>
      <c r="BJ15" s="15">
        <f t="shared" si="0"/>
        <v>0</v>
      </c>
      <c r="BK15" s="15">
        <f t="shared" si="0"/>
        <v>47</v>
      </c>
      <c r="BL15" s="15">
        <f t="shared" si="0"/>
        <v>67</v>
      </c>
      <c r="BM15" s="15">
        <f>SUM(BM3:BM14)</f>
        <v>536</v>
      </c>
    </row>
    <row r="16" spans="1:65" s="16" customFormat="1" ht="15">
      <c r="A16" s="22" t="s">
        <v>55</v>
      </c>
      <c r="B16" s="23">
        <f>AVERAGE(B3:B14)</f>
        <v>6</v>
      </c>
      <c r="C16" s="23">
        <f aca="true" t="shared" si="1" ref="C16:BL16">AVERAGE(C3:C14)</f>
        <v>5.916666666666667</v>
      </c>
      <c r="D16" s="25">
        <f t="shared" si="1"/>
        <v>33095.816666666666</v>
      </c>
      <c r="E16" s="25">
        <f t="shared" si="1"/>
        <v>8224.1875</v>
      </c>
      <c r="F16" s="25">
        <f t="shared" si="1"/>
        <v>0</v>
      </c>
      <c r="G16" s="25">
        <f t="shared" si="1"/>
        <v>0</v>
      </c>
      <c r="H16" s="23">
        <f t="shared" si="1"/>
        <v>0.08333333333333333</v>
      </c>
      <c r="I16" s="23">
        <f t="shared" si="1"/>
        <v>0.25</v>
      </c>
      <c r="J16" s="23">
        <f t="shared" si="1"/>
        <v>794.3366666666666</v>
      </c>
      <c r="K16" s="23">
        <f t="shared" si="1"/>
        <v>412.17083333333335</v>
      </c>
      <c r="L16" s="23">
        <f t="shared" si="1"/>
        <v>334.1725</v>
      </c>
      <c r="M16" s="23">
        <f t="shared" si="1"/>
        <v>2.1675</v>
      </c>
      <c r="N16" s="23">
        <f t="shared" si="1"/>
        <v>0</v>
      </c>
      <c r="O16" s="23">
        <f t="shared" si="1"/>
        <v>16.583333333333332</v>
      </c>
      <c r="P16" s="25">
        <f t="shared" si="1"/>
        <v>18.245</v>
      </c>
      <c r="Q16" s="23">
        <f t="shared" si="1"/>
        <v>143.33333333333334</v>
      </c>
      <c r="R16" s="23">
        <f t="shared" si="1"/>
        <v>211.96916666666667</v>
      </c>
      <c r="S16" s="23">
        <f t="shared" si="1"/>
        <v>10024.639166666666</v>
      </c>
      <c r="T16" s="23">
        <f>AVERAGE(T3:T14)</f>
        <v>167.1375</v>
      </c>
      <c r="U16" s="23">
        <f t="shared" si="1"/>
        <v>339.1141666666667</v>
      </c>
      <c r="V16" s="23">
        <f t="shared" si="1"/>
        <v>10.833333333333334</v>
      </c>
      <c r="W16" s="23">
        <f t="shared" si="1"/>
        <v>96.5</v>
      </c>
      <c r="X16" s="23">
        <f t="shared" si="1"/>
        <v>498.9683333333334</v>
      </c>
      <c r="Y16" s="18">
        <f t="shared" si="1"/>
        <v>0.0894288212806157</v>
      </c>
      <c r="Z16" s="23">
        <f t="shared" si="1"/>
        <v>19630.571666666667</v>
      </c>
      <c r="AA16" s="23">
        <f t="shared" si="1"/>
        <v>1351.1258333333333</v>
      </c>
      <c r="AB16" s="23">
        <f t="shared" si="1"/>
        <v>318.7133333333333</v>
      </c>
      <c r="AC16" s="18">
        <f t="shared" si="1"/>
        <v>0.09161484104286773</v>
      </c>
      <c r="AD16" s="23">
        <f t="shared" si="1"/>
        <v>2130.8875</v>
      </c>
      <c r="AE16" s="23">
        <f t="shared" si="1"/>
        <v>0</v>
      </c>
      <c r="AF16" s="23">
        <f t="shared" si="1"/>
        <v>0</v>
      </c>
      <c r="AG16" s="23">
        <f t="shared" si="1"/>
        <v>6.75</v>
      </c>
      <c r="AH16" s="23">
        <f t="shared" si="1"/>
        <v>12463.325833333334</v>
      </c>
      <c r="AI16" s="23">
        <f t="shared" si="1"/>
        <v>10024.639166666666</v>
      </c>
      <c r="AJ16" s="18">
        <f t="shared" si="1"/>
        <v>0.7709099542343862</v>
      </c>
      <c r="AK16" s="23">
        <f t="shared" si="1"/>
        <v>2651.5099999999998</v>
      </c>
      <c r="AL16" s="23">
        <f t="shared" si="1"/>
        <v>8.083333333333334</v>
      </c>
      <c r="AM16" s="23">
        <f t="shared" si="1"/>
        <v>24376.166666666668</v>
      </c>
      <c r="AN16" s="23">
        <f t="shared" si="1"/>
        <v>82.58333333333333</v>
      </c>
      <c r="AO16" s="23">
        <f t="shared" si="1"/>
        <v>885.0833333333334</v>
      </c>
      <c r="AP16" s="23">
        <f t="shared" si="1"/>
        <v>0</v>
      </c>
      <c r="AQ16" s="23">
        <f t="shared" si="1"/>
        <v>520.9166666666666</v>
      </c>
      <c r="AR16" s="23">
        <f t="shared" si="1"/>
        <v>8.083333333333334</v>
      </c>
      <c r="AS16" s="23">
        <f t="shared" si="1"/>
        <v>364.1666666666667</v>
      </c>
      <c r="AT16" s="23">
        <f t="shared" si="1"/>
        <v>157.5</v>
      </c>
      <c r="AU16" s="23">
        <f t="shared" si="1"/>
        <v>5</v>
      </c>
      <c r="AV16" s="18">
        <f t="shared" si="1"/>
        <v>0.11172757843522328</v>
      </c>
      <c r="AW16" s="23">
        <f t="shared" si="1"/>
        <v>0.3333333333333333</v>
      </c>
      <c r="AX16" s="18">
        <f t="shared" si="1"/>
        <v>0.0065772669220945075</v>
      </c>
      <c r="AY16" s="23">
        <f t="shared" si="1"/>
        <v>17.708333333333332</v>
      </c>
      <c r="AZ16" s="23">
        <f t="shared" si="1"/>
        <v>551.3333333333334</v>
      </c>
      <c r="BA16" s="23">
        <f t="shared" si="1"/>
        <v>5.916666666666667</v>
      </c>
      <c r="BB16" s="23">
        <f t="shared" si="1"/>
        <v>0</v>
      </c>
      <c r="BC16" s="23">
        <f t="shared" si="1"/>
        <v>595.9166666666666</v>
      </c>
      <c r="BD16" s="23">
        <f t="shared" si="1"/>
        <v>0</v>
      </c>
      <c r="BE16" s="23">
        <f t="shared" si="1"/>
        <v>291.9166666666667</v>
      </c>
      <c r="BF16" s="23">
        <f t="shared" si="1"/>
        <v>0.25</v>
      </c>
      <c r="BG16" s="23">
        <f t="shared" si="1"/>
        <v>17.416666666666668</v>
      </c>
      <c r="BH16" s="23">
        <f t="shared" si="1"/>
        <v>0</v>
      </c>
      <c r="BI16" s="23">
        <f t="shared" si="1"/>
        <v>0</v>
      </c>
      <c r="BJ16" s="23">
        <f t="shared" si="1"/>
        <v>0</v>
      </c>
      <c r="BK16" s="23">
        <f t="shared" si="1"/>
        <v>3.9166666666666665</v>
      </c>
      <c r="BL16" s="23">
        <f t="shared" si="1"/>
        <v>5.583333333333333</v>
      </c>
      <c r="BM16" s="23">
        <f>AVERAGE(BM3:BM14)</f>
        <v>44.666666666666664</v>
      </c>
    </row>
    <row r="17" spans="1:65" s="16" customFormat="1" ht="15">
      <c r="A17" s="22" t="s">
        <v>62</v>
      </c>
      <c r="B17" s="23">
        <f>MIN(B3:B14)</f>
        <v>1</v>
      </c>
      <c r="C17" s="23">
        <f aca="true" t="shared" si="2" ref="C17:BL17">MIN(C3:C14)</f>
        <v>1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3">
        <f t="shared" si="2"/>
        <v>0</v>
      </c>
      <c r="I17" s="23">
        <f t="shared" si="2"/>
        <v>0</v>
      </c>
      <c r="J17" s="23">
        <f t="shared" si="2"/>
        <v>-3952</v>
      </c>
      <c r="K17" s="23">
        <f t="shared" si="2"/>
        <v>1.2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5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>MIN(T3:T14)</f>
        <v>0</v>
      </c>
      <c r="U17" s="23">
        <f t="shared" si="2"/>
        <v>0</v>
      </c>
      <c r="V17" s="23">
        <f t="shared" si="2"/>
        <v>0</v>
      </c>
      <c r="W17" s="23">
        <f t="shared" si="2"/>
        <v>0</v>
      </c>
      <c r="X17" s="23">
        <f t="shared" si="2"/>
        <v>0</v>
      </c>
      <c r="Y17" s="18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18">
        <f t="shared" si="2"/>
        <v>0</v>
      </c>
      <c r="AD17" s="23">
        <f t="shared" si="2"/>
        <v>0</v>
      </c>
      <c r="AE17" s="23">
        <f t="shared" si="2"/>
        <v>0</v>
      </c>
      <c r="AF17" s="23">
        <f t="shared" si="2"/>
        <v>0</v>
      </c>
      <c r="AG17" s="23">
        <f t="shared" si="2"/>
        <v>0</v>
      </c>
      <c r="AH17" s="23">
        <f t="shared" si="2"/>
        <v>3210</v>
      </c>
      <c r="AI17" s="23">
        <f t="shared" si="2"/>
        <v>0</v>
      </c>
      <c r="AJ17" s="18">
        <f t="shared" si="2"/>
        <v>0</v>
      </c>
      <c r="AK17" s="23">
        <f t="shared" si="2"/>
        <v>-1748.6500000000005</v>
      </c>
      <c r="AL17" s="23">
        <f t="shared" si="2"/>
        <v>0</v>
      </c>
      <c r="AM17" s="23">
        <f t="shared" si="2"/>
        <v>0</v>
      </c>
      <c r="AN17" s="23">
        <f t="shared" si="2"/>
        <v>0</v>
      </c>
      <c r="AO17" s="23">
        <f t="shared" si="2"/>
        <v>0</v>
      </c>
      <c r="AP17" s="23">
        <f t="shared" si="2"/>
        <v>0</v>
      </c>
      <c r="AQ17" s="23">
        <f t="shared" si="2"/>
        <v>0</v>
      </c>
      <c r="AR17" s="23">
        <f t="shared" si="2"/>
        <v>0</v>
      </c>
      <c r="AS17" s="23">
        <f t="shared" si="2"/>
        <v>0</v>
      </c>
      <c r="AT17" s="23">
        <f t="shared" si="2"/>
        <v>0</v>
      </c>
      <c r="AU17" s="23">
        <f t="shared" si="2"/>
        <v>0</v>
      </c>
      <c r="AV17" s="18">
        <f t="shared" si="2"/>
        <v>0</v>
      </c>
      <c r="AW17" s="23">
        <f t="shared" si="2"/>
        <v>0</v>
      </c>
      <c r="AX17" s="18">
        <f t="shared" si="2"/>
        <v>0</v>
      </c>
      <c r="AY17" s="23">
        <f t="shared" si="2"/>
        <v>0</v>
      </c>
      <c r="AZ17" s="23">
        <f t="shared" si="2"/>
        <v>0</v>
      </c>
      <c r="BA17" s="23">
        <f t="shared" si="2"/>
        <v>0</v>
      </c>
      <c r="BB17" s="23">
        <f t="shared" si="2"/>
        <v>0</v>
      </c>
      <c r="BC17" s="23">
        <f t="shared" si="2"/>
        <v>0</v>
      </c>
      <c r="BD17" s="23">
        <f t="shared" si="2"/>
        <v>0</v>
      </c>
      <c r="BE17" s="23">
        <f t="shared" si="2"/>
        <v>0</v>
      </c>
      <c r="BF17" s="23">
        <f t="shared" si="2"/>
        <v>0</v>
      </c>
      <c r="BG17" s="23">
        <f t="shared" si="2"/>
        <v>0</v>
      </c>
      <c r="BH17" s="23">
        <f t="shared" si="2"/>
        <v>0</v>
      </c>
      <c r="BI17" s="23">
        <f t="shared" si="2"/>
        <v>0</v>
      </c>
      <c r="BJ17" s="23">
        <f t="shared" si="2"/>
        <v>0</v>
      </c>
      <c r="BK17" s="23">
        <f t="shared" si="2"/>
        <v>0</v>
      </c>
      <c r="BL17" s="23">
        <f t="shared" si="2"/>
        <v>0</v>
      </c>
      <c r="BM17" s="23">
        <f>MIN(BM3:BM14)</f>
        <v>0</v>
      </c>
    </row>
    <row r="18" spans="1:65" s="16" customFormat="1" ht="15">
      <c r="A18" s="22" t="s">
        <v>61</v>
      </c>
      <c r="B18" s="24">
        <f>MAX(B3:B14)</f>
        <v>11</v>
      </c>
      <c r="C18" s="24">
        <f aca="true" t="shared" si="3" ref="C18:BL18">MAX(C3:C14)</f>
        <v>11</v>
      </c>
      <c r="D18" s="26">
        <f t="shared" si="3"/>
        <v>145176</v>
      </c>
      <c r="E18" s="26">
        <f t="shared" si="3"/>
        <v>68122.71</v>
      </c>
      <c r="F18" s="26">
        <f t="shared" si="3"/>
        <v>0</v>
      </c>
      <c r="G18" s="26">
        <f t="shared" si="3"/>
        <v>0</v>
      </c>
      <c r="H18" s="24">
        <f t="shared" si="3"/>
        <v>1</v>
      </c>
      <c r="I18" s="24">
        <f t="shared" si="3"/>
        <v>3</v>
      </c>
      <c r="J18" s="24">
        <f t="shared" si="3"/>
        <v>11870.05</v>
      </c>
      <c r="K18" s="24">
        <f t="shared" si="3"/>
        <v>1060.76</v>
      </c>
      <c r="L18" s="24">
        <f t="shared" si="3"/>
        <v>4001.79</v>
      </c>
      <c r="M18" s="24">
        <f t="shared" si="3"/>
        <v>20.3</v>
      </c>
      <c r="N18" s="24">
        <f t="shared" si="3"/>
        <v>0</v>
      </c>
      <c r="O18" s="24">
        <f t="shared" si="3"/>
        <v>199</v>
      </c>
      <c r="P18" s="26">
        <f t="shared" si="3"/>
        <v>218.94</v>
      </c>
      <c r="Q18" s="24">
        <f t="shared" si="3"/>
        <v>1599</v>
      </c>
      <c r="R18" s="24">
        <f t="shared" si="3"/>
        <v>412.15</v>
      </c>
      <c r="S18" s="24">
        <f t="shared" si="3"/>
        <v>20694.85</v>
      </c>
      <c r="T18" s="24">
        <f>MAX(T3:T14)</f>
        <v>666.05</v>
      </c>
      <c r="U18" s="24">
        <f t="shared" si="3"/>
        <v>730.85</v>
      </c>
      <c r="V18" s="24">
        <f t="shared" si="3"/>
        <v>129</v>
      </c>
      <c r="W18" s="24">
        <f t="shared" si="3"/>
        <v>245</v>
      </c>
      <c r="X18" s="24">
        <f t="shared" si="3"/>
        <v>2705.35</v>
      </c>
      <c r="Y18" s="19">
        <f t="shared" si="3"/>
        <v>0.9034396393387878</v>
      </c>
      <c r="Z18" s="24">
        <f t="shared" si="3"/>
        <v>162545</v>
      </c>
      <c r="AA18" s="24">
        <f t="shared" si="3"/>
        <v>3990</v>
      </c>
      <c r="AB18" s="24">
        <f t="shared" si="3"/>
        <v>1524.56</v>
      </c>
      <c r="AC18" s="19">
        <f t="shared" si="3"/>
        <v>0.38095238095238093</v>
      </c>
      <c r="AD18" s="24">
        <f t="shared" si="3"/>
        <v>4468.639999999999</v>
      </c>
      <c r="AE18" s="24">
        <f t="shared" si="3"/>
        <v>0</v>
      </c>
      <c r="AF18" s="24">
        <f t="shared" si="3"/>
        <v>0</v>
      </c>
      <c r="AG18" s="24">
        <f t="shared" si="3"/>
        <v>81</v>
      </c>
      <c r="AH18" s="24">
        <f t="shared" si="3"/>
        <v>26873.28</v>
      </c>
      <c r="AI18" s="24">
        <f t="shared" si="3"/>
        <v>20694.85</v>
      </c>
      <c r="AJ18" s="19">
        <f t="shared" si="3"/>
        <v>1</v>
      </c>
      <c r="AK18" s="24">
        <f t="shared" si="3"/>
        <v>10378.81</v>
      </c>
      <c r="AL18" s="24">
        <f t="shared" si="3"/>
        <v>97</v>
      </c>
      <c r="AM18" s="24">
        <f t="shared" si="3"/>
        <v>156714</v>
      </c>
      <c r="AN18" s="24">
        <f t="shared" si="3"/>
        <v>869</v>
      </c>
      <c r="AO18" s="24">
        <f t="shared" si="3"/>
        <v>6129</v>
      </c>
      <c r="AP18" s="24">
        <f t="shared" si="3"/>
        <v>0</v>
      </c>
      <c r="AQ18" s="24">
        <f t="shared" si="3"/>
        <v>6129</v>
      </c>
      <c r="AR18" s="24">
        <f t="shared" si="3"/>
        <v>97</v>
      </c>
      <c r="AS18" s="24">
        <f t="shared" si="3"/>
        <v>3832</v>
      </c>
      <c r="AT18" s="24">
        <f t="shared" si="3"/>
        <v>1338</v>
      </c>
      <c r="AU18" s="24">
        <f t="shared" si="3"/>
        <v>21</v>
      </c>
      <c r="AV18" s="19">
        <f t="shared" si="3"/>
        <v>0.7333333333333333</v>
      </c>
      <c r="AW18" s="24">
        <f t="shared" si="3"/>
        <v>2</v>
      </c>
      <c r="AX18" s="19">
        <f t="shared" si="3"/>
        <v>0.044444444444444446</v>
      </c>
      <c r="AY18" s="24">
        <f t="shared" si="3"/>
        <v>72</v>
      </c>
      <c r="AZ18" s="24">
        <f t="shared" si="3"/>
        <v>2494</v>
      </c>
      <c r="BA18" s="24">
        <f t="shared" si="3"/>
        <v>23</v>
      </c>
      <c r="BB18" s="24">
        <f t="shared" si="3"/>
        <v>0</v>
      </c>
      <c r="BC18" s="24">
        <f t="shared" si="3"/>
        <v>4426</v>
      </c>
      <c r="BD18" s="24">
        <f t="shared" si="3"/>
        <v>0</v>
      </c>
      <c r="BE18" s="24">
        <f t="shared" si="3"/>
        <v>3503</v>
      </c>
      <c r="BF18" s="24">
        <f t="shared" si="3"/>
        <v>1</v>
      </c>
      <c r="BG18" s="24">
        <f t="shared" si="3"/>
        <v>193</v>
      </c>
      <c r="BH18" s="24">
        <f t="shared" si="3"/>
        <v>0</v>
      </c>
      <c r="BI18" s="24">
        <f t="shared" si="3"/>
        <v>0</v>
      </c>
      <c r="BJ18" s="24">
        <f t="shared" si="3"/>
        <v>0</v>
      </c>
      <c r="BK18" s="24">
        <f t="shared" si="3"/>
        <v>36</v>
      </c>
      <c r="BL18" s="24">
        <f t="shared" si="3"/>
        <v>30</v>
      </c>
      <c r="BM18" s="24">
        <f>MAX(BM3:BM14)</f>
        <v>223</v>
      </c>
    </row>
  </sheetData>
  <sheetProtection/>
  <mergeCells count="11">
    <mergeCell ref="AL1:AO1"/>
    <mergeCell ref="AP1:AS1"/>
    <mergeCell ref="AT1:BB1"/>
    <mergeCell ref="BC1:BE1"/>
    <mergeCell ref="BF1:BM1"/>
    <mergeCell ref="A1:A2"/>
    <mergeCell ref="B1:G1"/>
    <mergeCell ref="H1:T1"/>
    <mergeCell ref="U1:Y1"/>
    <mergeCell ref="Z1:AG1"/>
    <mergeCell ref="AH1:A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Header>&amp;LEnquête annuelle sur l'activité des services d'archives&amp;CArchives régionales - Données-clés 2019</oddHeader>
    <oddFooter>&amp;CService interministériel des archives de France (SIAF) - Juillet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DUCRET Anne</dc:creator>
  <cp:keywords/>
  <dc:description/>
  <cp:lastModifiedBy>DUCRET Anne</cp:lastModifiedBy>
  <cp:lastPrinted>2020-08-13T11:47:35Z</cp:lastPrinted>
  <dcterms:created xsi:type="dcterms:W3CDTF">2020-07-07T08:46:24Z</dcterms:created>
  <dcterms:modified xsi:type="dcterms:W3CDTF">2020-09-02T13:31:54Z</dcterms:modified>
  <cp:category/>
  <cp:version/>
  <cp:contentType/>
  <cp:contentStatus/>
</cp:coreProperties>
</file>